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05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<sst xmlns="http://schemas.openxmlformats.org/spreadsheetml/2006/main" count="62" uniqueCount="44">
  <si>
    <t>單位：新臺幣千元</t>
  </si>
  <si>
    <t>科目</t>
  </si>
  <si>
    <t>本年度預算數</t>
  </si>
  <si>
    <t>上年度預算數</t>
  </si>
  <si>
    <t>金額</t>
  </si>
  <si>
    <t>％</t>
  </si>
  <si>
    <t>　</t>
  </si>
  <si>
    <t>保 險 業 務 發 展 基 金 收 支 餘 絀 表</t>
  </si>
  <si>
    <t>比較增減(-)</t>
  </si>
  <si>
    <t>總收入</t>
  </si>
  <si>
    <t xml:space="preserve">  利息收入</t>
  </si>
  <si>
    <t>　租賃收入</t>
  </si>
  <si>
    <t>總支出</t>
  </si>
  <si>
    <t>　業務發展支出</t>
  </si>
  <si>
    <t>　專案支出</t>
  </si>
  <si>
    <t>　行政管理支出</t>
  </si>
  <si>
    <t>本期賸餘（短絀－）</t>
  </si>
  <si>
    <t>保 險 業 務 發 展 基 金 餘 絀 撥 補 表</t>
  </si>
  <si>
    <t>項目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</si>
  <si>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</si>
  <si>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</si>
  <si>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</si>
  <si>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</si>
  <si>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</si>
  <si>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</si>
  <si>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</si>
  <si>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</si>
  <si>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</si>
  <si>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</si>
  <si>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</si>
  <si>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待填補之短絀</t>
  </si>
  <si>
    <t>保 險 業 務 發 展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</si>
  <si>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</si>
  <si>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</si>
  <si>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</si>
  <si>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</si>
  <si>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</si>
  <si>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　投資活動之淨現金流入（流出－）</t>
  </si>
  <si>
    <t>現金及約當現金之淨增（淨減－）</t>
  </si>
  <si>
    <t>期初現金及約當現金</t>
  </si>
  <si>
    <t>期末現金及約當現金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</si>
  <si>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</si>
  <si>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</si>
  <si>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　增加長期投資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</si>
</sst>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35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81" fontId="9" fillId="0" borderId="13" xfId="0" applyNumberFormat="1" applyFon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7" fontId="3" fillId="0" borderId="13" xfId="0" applyNumberFormat="1" applyFont="1" applyBorder="1" applyAlignment="1" applyProtection="1">
      <alignment vertical="center"/>
      <protection locked="0"/>
    </xf>
    <xf numFmtId="176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vertical="center"/>
    </xf>
    <xf numFmtId="180" fontId="9" fillId="0" borderId="15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8" fontId="3" fillId="0" borderId="13" xfId="0" applyNumberFormat="1" applyFont="1" applyBorder="1" applyAlignment="1" applyProtection="1">
      <alignment vertical="center"/>
      <protection locked="0"/>
    </xf>
    <xf numFmtId="179" fontId="3" fillId="0" borderId="13" xfId="0" applyNumberFormat="1" applyFont="1" applyBorder="1" applyAlignment="1" applyProtection="1">
      <alignment vertical="center"/>
      <protection locked="0"/>
    </xf>
    <xf numFmtId="182" fontId="3" fillId="0" borderId="13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8" fontId="9" fillId="0" borderId="15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80" fontId="9" fillId="0" borderId="16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80" fontId="9" fillId="0" borderId="17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13" xfId="0" applyNumberFormat="1" applyFont="1" applyBorder="1" applyAlignment="1" applyProtection="1">
      <alignment vertical="center"/>
      <protection/>
    </xf>
    <xf numFmtId="177" fontId="9" fillId="0" borderId="13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80" fontId="9" fillId="0" borderId="16" xfId="0" applyNumberFormat="1" applyFont="1" applyBorder="1" applyAlignment="1" applyProtection="1">
      <alignment vertical="center"/>
      <protection/>
    </xf>
    <xf numFmtId="177" fontId="3" fillId="0" borderId="13" xfId="0" applyNumberFormat="1" applyFont="1" applyBorder="1" applyAlignment="1" applyProtection="1">
      <alignment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13" xfId="0" applyNumberFormat="1" applyFont="1" applyBorder="1" applyAlignment="1">
      <alignment vertical="center"/>
    </xf>
    <xf numFmtId="178" fontId="3" fillId="0" borderId="13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 wrapText="1"/>
      <protection/>
    </xf>
    <xf numFmtId="0" fontId="7" fillId="0" borderId="23" xfId="0" applyFont="1" applyBorder="1" applyAlignment="1" applyProtection="1">
      <alignment horizontal="distributed" vertical="center" wrapText="1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15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7" fillId="0" borderId="18" xfId="0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distributed" vertical="center"/>
      <protection/>
    </xf>
    <xf numFmtId="0" fontId="16" fillId="0" borderId="21" xfId="0" applyFont="1" applyBorder="1" applyAlignment="1" applyProtection="1">
      <alignment horizontal="distributed" vertical="center"/>
      <protection/>
    </xf>
    <xf numFmtId="0" fontId="7" fillId="0" borderId="27" xfId="0" applyFont="1" applyBorder="1" applyAlignment="1" applyProtection="1">
      <alignment horizontal="distributed" vertical="center"/>
      <protection/>
    </xf>
    <xf numFmtId="0" fontId="7" fillId="0" borderId="28" xfId="0" applyFont="1" applyBorder="1" applyAlignment="1" applyProtection="1">
      <alignment horizontal="distributed" vertical="center"/>
      <protection/>
    </xf>
    <xf numFmtId="0" fontId="7" fillId="0" borderId="29" xfId="0" applyFont="1" applyBorder="1" applyAlignment="1" applyProtection="1">
      <alignment horizontal="distributed" vertical="center"/>
      <protection/>
    </xf>
    <xf numFmtId="0" fontId="7" fillId="0" borderId="30" xfId="0" applyFont="1" applyBorder="1" applyAlignment="1" applyProtection="1">
      <alignment horizontal="distributed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heet" xfId="33"/>
    <cellStyle name="遽_laroux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  <cellStyle name="巍葆 [0]_laroux" xfId="63"/>
    <cellStyle name="巍葆_laroux" xfId="64"/>
    <cellStyle name="鱔 [0]_laroux" xfId="65"/>
    <cellStyle name="鱔_laroux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SheetLayoutView="75" zoomScalePageLayoutView="0" workbookViewId="0" topLeftCell="A1">
      <selection activeCell="C15" sqref="C15"/>
    </sheetView>
  </sheetViews>
  <sheetFormatPr defaultColWidth="9.00390625" defaultRowHeight="16.5"/>
  <cols>
    <col min="1" max="1" width="25.125" style="0" customWidth="1"/>
    <col min="2" max="2" width="13.375" style="0" customWidth="1"/>
    <col min="3" max="3" width="9.875" style="0" customWidth="1"/>
    <col min="4" max="4" width="13.375" style="0" customWidth="1"/>
    <col min="5" max="5" width="9.875" style="0" customWidth="1"/>
    <col min="6" max="6" width="12.375" style="0" customWidth="1"/>
    <col min="7" max="7" width="9.875" style="0" customWidth="1"/>
  </cols>
  <sheetData>
    <row r="1" spans="1:7" ht="26.25" customHeight="1">
      <c r="A1" s="80" t="s">
        <v>7</v>
      </c>
      <c r="B1" s="80"/>
      <c r="C1" s="80"/>
      <c r="D1" s="80"/>
      <c r="E1" s="80"/>
      <c r="F1" s="80"/>
      <c r="G1" s="80"/>
    </row>
    <row r="2" spans="1:7" s="76" customFormat="1" ht="18" customHeight="1" thickBot="1">
      <c r="A2" s="78"/>
      <c r="B2" s="86" t="s">
        <v>42</v>
      </c>
      <c r="C2" s="87"/>
      <c r="D2" s="87"/>
      <c r="E2" s="87"/>
      <c r="F2" s="79"/>
      <c r="G2" s="62" t="s">
        <v>0</v>
      </c>
    </row>
    <row r="3" spans="1:7" ht="21" customHeight="1">
      <c r="A3" s="81" t="s">
        <v>1</v>
      </c>
      <c r="B3" s="85" t="s">
        <v>2</v>
      </c>
      <c r="C3" s="85"/>
      <c r="D3" s="85" t="s">
        <v>3</v>
      </c>
      <c r="E3" s="85"/>
      <c r="F3" s="83" t="s">
        <v>8</v>
      </c>
      <c r="G3" s="84"/>
    </row>
    <row r="4" spans="1:7" ht="21" customHeight="1">
      <c r="A4" s="82"/>
      <c r="B4" s="56" t="s">
        <v>4</v>
      </c>
      <c r="C4" s="57" t="s">
        <v>5</v>
      </c>
      <c r="D4" s="56" t="s">
        <v>4</v>
      </c>
      <c r="E4" s="57" t="s">
        <v>5</v>
      </c>
      <c r="F4" s="56" t="s">
        <v>4</v>
      </c>
      <c r="G4" s="58" t="s">
        <v>5</v>
      </c>
    </row>
    <row r="5" spans="1:7" s="49" customFormat="1" ht="18.75" customHeight="1">
      <c r="A5" s="54" t="s">
        <v>9</v>
      </c>
      <c r="B5" s="53">
        <f>SUM(B6:B7)</f>
        <v>24750</v>
      </c>
      <c r="C5" s="6">
        <f aca="true" t="shared" si="0" ref="C5:C12">IF(OR($B$5=0,B5=0),0,IF(ROUND((B5/$B$5*10000),0)=0,0,ROUND((B5/$B$5)*100,2)))</f>
        <v>100</v>
      </c>
      <c r="D5" s="53">
        <f>SUM(D6:D7)</f>
        <v>30118</v>
      </c>
      <c r="E5" s="6">
        <f>IF(OR($D$5=0,D5=0),0,IF(ROUND((D5/$D$5*10000),0)=0,0,ROUND((D5/$D$5)*100,2)))</f>
        <v>100</v>
      </c>
      <c r="F5" s="53">
        <f>B5-D5</f>
        <v>-5368</v>
      </c>
      <c r="G5" s="59">
        <f aca="true" t="shared" si="1" ref="G5:G12">IF(OR(D5=0,F5=0),0,IF(ROUND((F5/D5*10000),0)=0,0,ABS(ROUND((F5/D5)*100,2))))</f>
        <v>17.82</v>
      </c>
    </row>
    <row r="6" spans="1:7" ht="18.75" customHeight="1">
      <c r="A6" s="55" t="s">
        <v>10</v>
      </c>
      <c r="B6" s="10">
        <v>20150</v>
      </c>
      <c r="C6" s="11">
        <f t="shared" si="0"/>
        <v>81.41</v>
      </c>
      <c r="D6" s="10">
        <v>25518</v>
      </c>
      <c r="E6" s="11">
        <f aca="true" t="shared" si="2" ref="E6:E12">IF(OR($D$5=0,D6=0),0,IF(ROUND((D6/$D$5*10000),0)=0,0,ROUND((D6/$D$5)*100,2)))</f>
        <v>84.73</v>
      </c>
      <c r="F6" s="60">
        <f aca="true" t="shared" si="3" ref="F6:F11">B6-D6</f>
        <v>-5368</v>
      </c>
      <c r="G6" s="61">
        <f t="shared" si="1"/>
        <v>21.04</v>
      </c>
    </row>
    <row r="7" spans="1:7" ht="18.75" customHeight="1">
      <c r="A7" s="55" t="s">
        <v>11</v>
      </c>
      <c r="B7" s="10">
        <v>4600</v>
      </c>
      <c r="C7" s="11">
        <f t="shared" si="0"/>
        <v>18.59</v>
      </c>
      <c r="D7" s="10">
        <v>4600</v>
      </c>
      <c r="E7" s="11">
        <f t="shared" si="2"/>
        <v>15.27</v>
      </c>
      <c r="F7" s="60">
        <f t="shared" si="3"/>
        <v>0</v>
      </c>
      <c r="G7" s="61">
        <f t="shared" si="1"/>
        <v>0</v>
      </c>
    </row>
    <row r="8" spans="1:7" s="49" customFormat="1" ht="18.75" customHeight="1">
      <c r="A8" s="54" t="s">
        <v>12</v>
      </c>
      <c r="B8" s="53">
        <f>SUM(B9:B11)</f>
        <v>132787</v>
      </c>
      <c r="C8" s="6">
        <f t="shared" si="0"/>
        <v>536.51</v>
      </c>
      <c r="D8" s="53">
        <f>SUM(D9:D11)</f>
        <v>135130</v>
      </c>
      <c r="E8" s="6">
        <f t="shared" si="2"/>
        <v>448.67</v>
      </c>
      <c r="F8" s="53">
        <f t="shared" si="3"/>
        <v>-2343</v>
      </c>
      <c r="G8" s="59">
        <f t="shared" si="1"/>
        <v>1.73</v>
      </c>
    </row>
    <row r="9" spans="1:7" ht="18.75" customHeight="1">
      <c r="A9" s="55" t="s">
        <v>13</v>
      </c>
      <c r="B9" s="10">
        <v>114937</v>
      </c>
      <c r="C9" s="11">
        <f t="shared" si="0"/>
        <v>464.39</v>
      </c>
      <c r="D9" s="10">
        <v>115280</v>
      </c>
      <c r="E9" s="11">
        <f t="shared" si="2"/>
        <v>382.76</v>
      </c>
      <c r="F9" s="60">
        <f t="shared" si="3"/>
        <v>-343</v>
      </c>
      <c r="G9" s="61">
        <f t="shared" si="1"/>
        <v>0.3</v>
      </c>
    </row>
    <row r="10" spans="1:7" ht="18.75" customHeight="1">
      <c r="A10" s="55" t="s">
        <v>14</v>
      </c>
      <c r="B10" s="10">
        <v>14000</v>
      </c>
      <c r="C10" s="11">
        <f t="shared" si="0"/>
        <v>56.57</v>
      </c>
      <c r="D10" s="10">
        <v>16000</v>
      </c>
      <c r="E10" s="11">
        <f t="shared" si="2"/>
        <v>53.12</v>
      </c>
      <c r="F10" s="60">
        <f>B10-D10</f>
        <v>-2000</v>
      </c>
      <c r="G10" s="61">
        <f t="shared" si="1"/>
        <v>12.5</v>
      </c>
    </row>
    <row r="11" spans="1:7" ht="18.75" customHeight="1">
      <c r="A11" s="55" t="s">
        <v>15</v>
      </c>
      <c r="B11" s="10">
        <v>3850</v>
      </c>
      <c r="C11" s="11">
        <f t="shared" si="0"/>
        <v>15.56</v>
      </c>
      <c r="D11" s="10">
        <v>3850</v>
      </c>
      <c r="E11" s="11">
        <f t="shared" si="2"/>
        <v>12.78</v>
      </c>
      <c r="F11" s="60">
        <f t="shared" si="3"/>
        <v>0</v>
      </c>
      <c r="G11" s="61">
        <f t="shared" si="1"/>
        <v>0</v>
      </c>
    </row>
    <row r="12" spans="1:7" s="49" customFormat="1" ht="18.75" customHeight="1">
      <c r="A12" s="54" t="s">
        <v>16</v>
      </c>
      <c r="B12" s="53">
        <f>B5-B8</f>
        <v>-108037</v>
      </c>
      <c r="C12" s="6">
        <f t="shared" si="0"/>
        <v>-436.51</v>
      </c>
      <c r="D12" s="53">
        <f>D5-D8</f>
        <v>-105012</v>
      </c>
      <c r="E12" s="6">
        <f t="shared" si="2"/>
        <v>-348.67</v>
      </c>
      <c r="F12" s="53">
        <f>IF(OR(AND(B12&lt;0,D12&gt;=0),AND(B12&gt;0,D12&lt;=0)),0,B12-D12)</f>
        <v>-3025</v>
      </c>
      <c r="G12" s="59">
        <f t="shared" si="1"/>
        <v>2.88</v>
      </c>
    </row>
    <row r="13" spans="1:7" ht="20.25" customHeight="1">
      <c r="A13" s="9" t="s">
        <v>6</v>
      </c>
      <c r="B13" s="10"/>
      <c r="C13" s="11"/>
      <c r="D13" s="10"/>
      <c r="E13" s="11"/>
      <c r="F13" s="12"/>
      <c r="G13" s="47"/>
    </row>
    <row r="14" spans="1:7" ht="18.75" customHeight="1">
      <c r="A14" s="9"/>
      <c r="B14" s="10"/>
      <c r="C14" s="11"/>
      <c r="D14" s="10"/>
      <c r="E14" s="11"/>
      <c r="F14" s="12"/>
      <c r="G14" s="47"/>
    </row>
    <row r="15" spans="1:7" ht="18.75" customHeight="1">
      <c r="A15" s="9"/>
      <c r="B15" s="10"/>
      <c r="C15" s="11"/>
      <c r="D15" s="10"/>
      <c r="E15" s="11"/>
      <c r="F15" s="12"/>
      <c r="G15" s="47"/>
    </row>
    <row r="16" spans="1:7" ht="18.75" customHeight="1">
      <c r="A16" s="9"/>
      <c r="B16" s="10"/>
      <c r="C16" s="11"/>
      <c r="D16" s="10"/>
      <c r="E16" s="11"/>
      <c r="F16" s="12"/>
      <c r="G16" s="47"/>
    </row>
    <row r="17" spans="1:7" ht="18.75" customHeight="1">
      <c r="A17" s="9"/>
      <c r="B17" s="10"/>
      <c r="C17" s="11"/>
      <c r="D17" s="10"/>
      <c r="E17" s="11"/>
      <c r="F17" s="12"/>
      <c r="G17" s="47"/>
    </row>
    <row r="18" spans="1:7" ht="18.75" customHeight="1">
      <c r="A18" s="9"/>
      <c r="B18" s="10"/>
      <c r="C18" s="11"/>
      <c r="D18" s="10"/>
      <c r="E18" s="11"/>
      <c r="F18" s="12"/>
      <c r="G18" s="47"/>
    </row>
    <row r="19" spans="1:7" ht="18.75" customHeight="1">
      <c r="A19" s="9"/>
      <c r="B19" s="10"/>
      <c r="C19" s="11"/>
      <c r="D19" s="10"/>
      <c r="E19" s="11"/>
      <c r="F19" s="12"/>
      <c r="G19" s="47"/>
    </row>
    <row r="20" spans="1:7" ht="18.75" customHeight="1">
      <c r="A20" s="9"/>
      <c r="B20" s="10"/>
      <c r="C20" s="11"/>
      <c r="D20" s="10"/>
      <c r="E20" s="11"/>
      <c r="F20" s="12"/>
      <c r="G20" s="47"/>
    </row>
    <row r="21" spans="1:7" ht="18.75" customHeight="1">
      <c r="A21" s="9"/>
      <c r="B21" s="10"/>
      <c r="C21" s="11"/>
      <c r="D21" s="10"/>
      <c r="E21" s="11"/>
      <c r="F21" s="12"/>
      <c r="G21" s="47"/>
    </row>
    <row r="22" spans="1:7" ht="18.75" customHeight="1">
      <c r="A22" s="9"/>
      <c r="B22" s="10"/>
      <c r="C22" s="11"/>
      <c r="D22" s="10"/>
      <c r="E22" s="11"/>
      <c r="F22" s="12"/>
      <c r="G22" s="47"/>
    </row>
    <row r="23" spans="1:7" ht="18.75" customHeight="1">
      <c r="A23" s="9"/>
      <c r="B23" s="10"/>
      <c r="C23" s="11"/>
      <c r="D23" s="10"/>
      <c r="E23" s="11"/>
      <c r="F23" s="12"/>
      <c r="G23" s="47"/>
    </row>
    <row r="24" spans="1:7" ht="18.75" customHeight="1">
      <c r="A24" s="9"/>
      <c r="B24" s="10"/>
      <c r="C24" s="11"/>
      <c r="D24" s="10"/>
      <c r="E24" s="11"/>
      <c r="F24" s="12"/>
      <c r="G24" s="47"/>
    </row>
    <row r="25" spans="1:7" ht="12" customHeight="1">
      <c r="A25" s="9"/>
      <c r="B25" s="10"/>
      <c r="C25" s="11"/>
      <c r="D25" s="10"/>
      <c r="E25" s="11"/>
      <c r="F25" s="12"/>
      <c r="G25" s="47"/>
    </row>
    <row r="26" spans="1:7" ht="18.75" customHeight="1">
      <c r="A26" s="9"/>
      <c r="B26" s="10"/>
      <c r="C26" s="11"/>
      <c r="D26" s="10"/>
      <c r="E26" s="11"/>
      <c r="F26" s="12"/>
      <c r="G26" s="47"/>
    </row>
    <row r="27" spans="1:7" ht="18.75" customHeight="1">
      <c r="A27" s="9"/>
      <c r="B27" s="10"/>
      <c r="C27" s="11"/>
      <c r="D27" s="10"/>
      <c r="E27" s="11"/>
      <c r="F27" s="12"/>
      <c r="G27" s="47"/>
    </row>
    <row r="28" spans="1:7" ht="18.75" customHeight="1">
      <c r="A28" s="9"/>
      <c r="B28" s="10"/>
      <c r="C28" s="11"/>
      <c r="D28" s="10"/>
      <c r="E28" s="11"/>
      <c r="F28" s="12"/>
      <c r="G28" s="47"/>
    </row>
    <row r="29" spans="1:7" ht="18.75" customHeight="1">
      <c r="A29" s="4"/>
      <c r="B29" s="5"/>
      <c r="C29" s="6"/>
      <c r="D29" s="5"/>
      <c r="E29" s="6"/>
      <c r="F29" s="7"/>
      <c r="G29" s="46"/>
    </row>
    <row r="30" spans="1:7" ht="18.75" customHeight="1">
      <c r="A30" s="4"/>
      <c r="B30" s="5"/>
      <c r="C30" s="6"/>
      <c r="D30" s="5"/>
      <c r="E30" s="6"/>
      <c r="F30" s="7"/>
      <c r="G30" s="46"/>
    </row>
    <row r="31" spans="1:7" ht="18.75" customHeight="1">
      <c r="A31" s="4"/>
      <c r="B31" s="5"/>
      <c r="C31" s="6"/>
      <c r="D31" s="5"/>
      <c r="E31" s="6"/>
      <c r="F31" s="7"/>
      <c r="G31" s="46"/>
    </row>
    <row r="32" spans="1:7" ht="18.75" customHeight="1">
      <c r="A32" s="4"/>
      <c r="B32" s="5"/>
      <c r="C32" s="6"/>
      <c r="D32" s="5"/>
      <c r="E32" s="6"/>
      <c r="F32" s="7"/>
      <c r="G32" s="46"/>
    </row>
    <row r="33" spans="1:7" ht="18.75" customHeight="1">
      <c r="A33" s="4"/>
      <c r="B33" s="5"/>
      <c r="C33" s="6"/>
      <c r="D33" s="5"/>
      <c r="E33" s="6"/>
      <c r="F33" s="7"/>
      <c r="G33" s="46"/>
    </row>
    <row r="34" spans="1:7" ht="18.75" customHeight="1">
      <c r="A34" s="4"/>
      <c r="B34" s="5"/>
      <c r="C34" s="6"/>
      <c r="D34" s="5"/>
      <c r="E34" s="6"/>
      <c r="F34" s="7"/>
      <c r="G34" s="46"/>
    </row>
    <row r="35" spans="1:7" ht="22.5" customHeight="1">
      <c r="A35" s="4"/>
      <c r="B35" s="5"/>
      <c r="C35" s="6"/>
      <c r="D35" s="5"/>
      <c r="E35" s="6"/>
      <c r="F35" s="7"/>
      <c r="G35" s="46"/>
    </row>
    <row r="36" spans="1:7" ht="21" customHeight="1">
      <c r="A36" s="9"/>
      <c r="B36" s="10"/>
      <c r="C36" s="11"/>
      <c r="D36" s="10"/>
      <c r="E36" s="11"/>
      <c r="F36" s="12"/>
      <c r="G36" s="47"/>
    </row>
    <row r="37" spans="1:7" ht="44.25" customHeight="1">
      <c r="A37" s="9"/>
      <c r="B37" s="10"/>
      <c r="C37" s="11"/>
      <c r="D37" s="10"/>
      <c r="E37" s="11"/>
      <c r="F37" s="12"/>
      <c r="G37" s="47"/>
    </row>
    <row r="38" spans="1:7" ht="53.25" customHeight="1" thickBot="1">
      <c r="A38" s="14"/>
      <c r="B38" s="15"/>
      <c r="C38" s="16"/>
      <c r="D38" s="15"/>
      <c r="E38" s="16"/>
      <c r="F38" s="17"/>
      <c r="G38" s="48"/>
    </row>
    <row r="39" spans="1:7" ht="16.5">
      <c r="A39" s="19"/>
      <c r="B39" s="20"/>
      <c r="C39" s="20"/>
      <c r="D39" s="21"/>
      <c r="E39" s="21"/>
      <c r="F39" s="21"/>
      <c r="G39" s="21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5" zoomScaleSheetLayoutView="75" zoomScalePageLayoutView="0" workbookViewId="0" topLeftCell="A1">
      <selection activeCell="J10" sqref="J10"/>
    </sheetView>
  </sheetViews>
  <sheetFormatPr defaultColWidth="9.00390625" defaultRowHeight="16.5"/>
  <cols>
    <col min="1" max="1" width="24.00390625" style="0" customWidth="1"/>
    <col min="2" max="2" width="14.50390625" style="0" customWidth="1"/>
    <col min="3" max="3" width="8.875" style="0" customWidth="1"/>
    <col min="4" max="4" width="14.50390625" style="0" customWidth="1"/>
    <col min="6" max="6" width="14.25390625" style="0" customWidth="1"/>
  </cols>
  <sheetData>
    <row r="1" spans="1:8" ht="26.25" customHeight="1">
      <c r="A1" s="88" t="s">
        <v>17</v>
      </c>
      <c r="B1" s="88"/>
      <c r="C1" s="88"/>
      <c r="D1" s="88"/>
      <c r="E1" s="88"/>
      <c r="F1" s="88"/>
      <c r="G1" s="88"/>
      <c r="H1" s="23"/>
    </row>
    <row r="2" spans="1:7" s="76" customFormat="1" ht="18" customHeight="1" thickBot="1">
      <c r="A2" s="77"/>
      <c r="B2" s="89" t="s">
        <v>42</v>
      </c>
      <c r="C2" s="90"/>
      <c r="D2" s="90"/>
      <c r="E2" s="90"/>
      <c r="F2" s="75"/>
      <c r="G2" s="1" t="s">
        <v>0</v>
      </c>
    </row>
    <row r="3" spans="1:7" ht="21" customHeight="1">
      <c r="A3" s="91" t="s">
        <v>18</v>
      </c>
      <c r="B3" s="93" t="s">
        <v>2</v>
      </c>
      <c r="C3" s="93"/>
      <c r="D3" s="93" t="s">
        <v>3</v>
      </c>
      <c r="E3" s="93"/>
      <c r="F3" s="93" t="s">
        <v>8</v>
      </c>
      <c r="G3" s="94"/>
    </row>
    <row r="4" spans="1:7" ht="21" customHeight="1">
      <c r="A4" s="92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19</v>
      </c>
      <c r="B5" s="52">
        <f>B6+B7</f>
        <v>1936476</v>
      </c>
      <c r="C5" s="8">
        <f aca="true" t="shared" si="0" ref="C5:C10">IF(OR($B$5=0,B5=0),0,IF(ROUND((B5/$B$5*10000),0)=0,0,ROUND((B5/$B$5)*100,2)))</f>
        <v>100</v>
      </c>
      <c r="D5" s="52">
        <f>D6+D7</f>
        <v>2018948</v>
      </c>
      <c r="E5" s="8">
        <f aca="true" t="shared" si="1" ref="E5:E10">IF(OR($D$5=0,D5=0),0,IF(ROUND((D5/$D$5*10000),0)=0,0,ROUND((D5/$D$5)*100,2)))</f>
        <v>100</v>
      </c>
      <c r="F5" s="26">
        <f>F6+F7</f>
        <v>-82472</v>
      </c>
      <c r="G5" s="28">
        <f aca="true" t="shared" si="2" ref="G5:G16">IF(OR(D5=0,F5=0),0,IF(ROUND(F5/D5*10000,0)=0,0,ABS(ROUND(F5/D5*100,2))))</f>
        <v>4.08</v>
      </c>
    </row>
    <row r="6" spans="1:7" ht="30.75" customHeight="1">
      <c r="A6" s="9" t="s">
        <v>20</v>
      </c>
      <c r="B6" s="30">
        <v>0</v>
      </c>
      <c r="C6" s="13">
        <f t="shared" si="0"/>
        <v>0</v>
      </c>
      <c r="D6" s="30">
        <v>0</v>
      </c>
      <c r="E6" s="13">
        <f t="shared" si="1"/>
        <v>0</v>
      </c>
      <c r="F6" s="72">
        <f>B6-D6</f>
        <v>0</v>
      </c>
      <c r="G6" s="32">
        <f t="shared" si="2"/>
        <v>0</v>
      </c>
    </row>
    <row r="7" spans="1:7" ht="30.75" customHeight="1">
      <c r="A7" s="9" t="s">
        <v>21</v>
      </c>
      <c r="B7" s="29">
        <v>1936476</v>
      </c>
      <c r="C7" s="13">
        <f t="shared" si="0"/>
        <v>100</v>
      </c>
      <c r="D7" s="29">
        <v>2018948</v>
      </c>
      <c r="E7" s="13">
        <f t="shared" si="1"/>
        <v>100</v>
      </c>
      <c r="F7" s="72">
        <f>B7-D7</f>
        <v>-82472</v>
      </c>
      <c r="G7" s="32">
        <f t="shared" si="2"/>
        <v>4.08</v>
      </c>
    </row>
    <row r="8" spans="1:7" ht="45" customHeight="1">
      <c r="A8" s="4" t="s">
        <v>22</v>
      </c>
      <c r="B8" s="52">
        <f>B9</f>
        <v>108037</v>
      </c>
      <c r="C8" s="8">
        <f t="shared" si="0"/>
        <v>5.58</v>
      </c>
      <c r="D8" s="52">
        <f>D9</f>
        <v>105012</v>
      </c>
      <c r="E8" s="8">
        <f t="shared" si="1"/>
        <v>5.2</v>
      </c>
      <c r="F8" s="26">
        <f>B8-D8</f>
        <v>3025</v>
      </c>
      <c r="G8" s="28">
        <f t="shared" si="2"/>
        <v>2.88</v>
      </c>
    </row>
    <row r="9" spans="1:7" ht="32.25" customHeight="1">
      <c r="A9" s="9" t="s">
        <v>23</v>
      </c>
      <c r="B9" s="73">
        <v>108037</v>
      </c>
      <c r="C9" s="13">
        <f>IF(OR($B$5=0,B9=0),0,IF(ROUND((B9/$B$5*10000),0)=0,0,ROUND((B9/$B$5)*100,2)))</f>
        <v>5.58</v>
      </c>
      <c r="D9" s="73">
        <v>105012</v>
      </c>
      <c r="E9" s="13">
        <f t="shared" si="1"/>
        <v>5.2</v>
      </c>
      <c r="F9" s="72">
        <f>B9-D9</f>
        <v>3025</v>
      </c>
      <c r="G9" s="32">
        <f t="shared" si="2"/>
        <v>2.88</v>
      </c>
    </row>
    <row r="10" spans="1:7" ht="30.75" customHeight="1">
      <c r="A10" s="4" t="s">
        <v>24</v>
      </c>
      <c r="B10" s="52">
        <f>B5-B8</f>
        <v>1828439</v>
      </c>
      <c r="C10" s="8">
        <f t="shared" si="0"/>
        <v>94.42</v>
      </c>
      <c r="D10" s="52">
        <f>D5-D8</f>
        <v>1913936</v>
      </c>
      <c r="E10" s="8">
        <f t="shared" si="1"/>
        <v>94.8</v>
      </c>
      <c r="F10" s="26">
        <f>B10-D10</f>
        <v>-85497</v>
      </c>
      <c r="G10" s="28">
        <f t="shared" si="2"/>
        <v>4.47</v>
      </c>
    </row>
    <row r="11" spans="1:7" ht="30.75" customHeight="1">
      <c r="A11" s="4" t="s">
        <v>25</v>
      </c>
      <c r="B11" s="52">
        <f>B12+B13</f>
        <v>108037</v>
      </c>
      <c r="C11" s="8">
        <f aca="true" t="shared" si="3" ref="C11:C16">IF(OR($B$11=0,B11=0),0,IF(ROUND((B11/$B$11*10000),0)=0,0,ROUND((B11/$B$11)*100,2)))</f>
        <v>100</v>
      </c>
      <c r="D11" s="52">
        <f>D12+D13</f>
        <v>105012</v>
      </c>
      <c r="E11" s="8">
        <f>IF(OR($D$12=0,D11=0),0,IF(ROUND((D11/$D$11*10000),0)=0,0,ROUND((D11/$D$11)*100,2)))</f>
        <v>100</v>
      </c>
      <c r="F11" s="26">
        <f>F12+F13</f>
        <v>3025</v>
      </c>
      <c r="G11" s="28">
        <f t="shared" si="2"/>
        <v>2.88</v>
      </c>
    </row>
    <row r="12" spans="1:7" ht="30.75" customHeight="1">
      <c r="A12" s="9" t="s">
        <v>26</v>
      </c>
      <c r="B12" s="30">
        <v>108037</v>
      </c>
      <c r="C12" s="13">
        <f t="shared" si="3"/>
        <v>100</v>
      </c>
      <c r="D12" s="30">
        <v>105012</v>
      </c>
      <c r="E12" s="13">
        <f>IF(OR($D$12=0,D12=0),0,IF(ROUND((D12/$D$12*10000),0)=0,0,ROUND((D12/$D$12)*100,2)))</f>
        <v>100</v>
      </c>
      <c r="F12" s="72">
        <f>B12-D12</f>
        <v>3025</v>
      </c>
      <c r="G12" s="32">
        <f t="shared" si="2"/>
        <v>2.88</v>
      </c>
    </row>
    <row r="13" spans="1:7" ht="30.75" customHeight="1">
      <c r="A13" s="9" t="s">
        <v>27</v>
      </c>
      <c r="B13" s="29">
        <v>0</v>
      </c>
      <c r="C13" s="13">
        <f>IF(OR($B$12=0,B13=0),0,IF(ROUNb((B13/$B$12*10000),0)=0,0,ROUNb((B13/$B$12)*100,2)))</f>
        <v>0</v>
      </c>
      <c r="D13" s="29">
        <v>0</v>
      </c>
      <c r="E13" s="13">
        <f>IF(OR($D$12=0,D13=0),0,IF(ROUND((D13/$D$12*10000),0)=0,0,ROUND((D13/$D$12)*100,2)))</f>
        <v>0</v>
      </c>
      <c r="F13" s="72">
        <f>B13-D13</f>
        <v>0</v>
      </c>
      <c r="G13" s="32">
        <f t="shared" si="2"/>
        <v>0</v>
      </c>
    </row>
    <row r="14" spans="1:7" ht="45" customHeight="1">
      <c r="A14" s="4" t="s">
        <v>28</v>
      </c>
      <c r="B14" s="52">
        <f>B15</f>
        <v>108037</v>
      </c>
      <c r="C14" s="8">
        <f t="shared" si="3"/>
        <v>100</v>
      </c>
      <c r="D14" s="52">
        <f>D15</f>
        <v>105012</v>
      </c>
      <c r="E14" s="8">
        <f>IF(OR($D$12=0,D14=0),0,IF(ROUND((D14/$D$12*10000),0)=0,0,ROUND((D14/$D$12)*100,2)))</f>
        <v>100</v>
      </c>
      <c r="F14" s="26">
        <f>B14-D14</f>
        <v>3025</v>
      </c>
      <c r="G14" s="28">
        <f t="shared" si="2"/>
        <v>2.88</v>
      </c>
    </row>
    <row r="15" spans="1:7" ht="45" customHeight="1">
      <c r="A15" s="9" t="s">
        <v>29</v>
      </c>
      <c r="B15" s="73">
        <v>108037</v>
      </c>
      <c r="C15" s="13">
        <f t="shared" si="3"/>
        <v>100</v>
      </c>
      <c r="D15" s="73">
        <v>105012</v>
      </c>
      <c r="E15" s="13">
        <f>IF(OR($D$12=0,D15=0),0,IF(ROUND((D15/$D$12*10000),0)=0,0,ROUND((D15/$D$12)*100,2)))</f>
        <v>100</v>
      </c>
      <c r="F15" s="72">
        <f>B15-D15</f>
        <v>3025</v>
      </c>
      <c r="G15" s="32">
        <f t="shared" si="2"/>
        <v>2.88</v>
      </c>
    </row>
    <row r="16" spans="1:7" ht="30" customHeight="1">
      <c r="A16" s="4" t="s">
        <v>30</v>
      </c>
      <c r="B16" s="52">
        <f>B11-B14</f>
        <v>0</v>
      </c>
      <c r="C16" s="8">
        <f t="shared" si="3"/>
        <v>0</v>
      </c>
      <c r="D16" s="52">
        <f>D11-D14</f>
        <v>0</v>
      </c>
      <c r="E16" s="8">
        <f>IF(OR($D$12=0,D16=0),0,IF(ROUND((D16/$D$12*10000),0)=0,0,ROUND((D16/$D$12)*100,2)))</f>
        <v>0</v>
      </c>
      <c r="F16" s="26">
        <f>B16-D16</f>
        <v>0</v>
      </c>
      <c r="G16" s="28">
        <f t="shared" si="2"/>
        <v>0</v>
      </c>
    </row>
    <row r="17" spans="1:7" ht="30" customHeight="1">
      <c r="A17" s="9"/>
      <c r="B17" s="29"/>
      <c r="C17" s="13"/>
      <c r="D17" s="30"/>
      <c r="E17" s="13"/>
      <c r="F17" s="31"/>
      <c r="G17" s="32"/>
    </row>
    <row r="18" spans="1:7" ht="32.25" customHeight="1">
      <c r="A18" s="4"/>
      <c r="B18" s="25"/>
      <c r="C18" s="8"/>
      <c r="D18" s="26"/>
      <c r="E18" s="8"/>
      <c r="F18" s="27"/>
      <c r="G18" s="28"/>
    </row>
    <row r="19" spans="1:7" ht="30" customHeight="1">
      <c r="A19" s="9"/>
      <c r="B19" s="29"/>
      <c r="C19" s="13"/>
      <c r="D19" s="30"/>
      <c r="E19" s="13"/>
      <c r="F19" s="31"/>
      <c r="G19" s="32"/>
    </row>
    <row r="20" spans="1:7" ht="36" customHeight="1">
      <c r="A20" s="9"/>
      <c r="B20" s="29"/>
      <c r="C20" s="13"/>
      <c r="D20" s="30"/>
      <c r="E20" s="13"/>
      <c r="F20" s="31"/>
      <c r="G20" s="32"/>
    </row>
    <row r="21" spans="1:7" ht="33.75" customHeight="1">
      <c r="A21" s="9"/>
      <c r="B21" s="29"/>
      <c r="C21" s="13"/>
      <c r="D21" s="30"/>
      <c r="E21" s="13"/>
      <c r="F21" s="31"/>
      <c r="G21" s="32"/>
    </row>
    <row r="22" spans="1:7" ht="27.75" customHeight="1">
      <c r="A22" s="9"/>
      <c r="B22" s="29"/>
      <c r="C22" s="13"/>
      <c r="D22" s="30"/>
      <c r="E22" s="13"/>
      <c r="F22" s="31"/>
      <c r="G22" s="32"/>
    </row>
    <row r="23" spans="1:7" ht="26.25" customHeight="1">
      <c r="A23" s="9"/>
      <c r="B23" s="29"/>
      <c r="C23" s="13"/>
      <c r="D23" s="30"/>
      <c r="E23" s="13"/>
      <c r="F23" s="31"/>
      <c r="G23" s="32"/>
    </row>
    <row r="24" spans="1:7" ht="57" customHeight="1" thickBot="1">
      <c r="A24" s="14"/>
      <c r="B24" s="33"/>
      <c r="C24" s="18"/>
      <c r="D24" s="34"/>
      <c r="E24" s="18"/>
      <c r="F24" s="35"/>
      <c r="G24" s="36"/>
    </row>
    <row r="25" ht="25.5" customHeight="1"/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75" zoomScaleSheetLayoutView="75" zoomScalePageLayoutView="0" workbookViewId="0" topLeftCell="A1">
      <selection activeCell="B14" sqref="B14"/>
    </sheetView>
  </sheetViews>
  <sheetFormatPr defaultColWidth="9.00390625" defaultRowHeight="16.5"/>
  <cols>
    <col min="1" max="1" width="44.625" style="0" customWidth="1"/>
    <col min="2" max="2" width="24.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875" style="0" customWidth="1"/>
  </cols>
  <sheetData>
    <row r="1" spans="1:8" ht="26.25" customHeight="1">
      <c r="A1" s="80" t="s">
        <v>31</v>
      </c>
      <c r="B1" s="80"/>
      <c r="C1" s="80"/>
      <c r="D1" s="22"/>
      <c r="E1" s="22"/>
      <c r="F1" s="22"/>
      <c r="G1" s="22"/>
      <c r="H1" s="23"/>
    </row>
    <row r="2" spans="1:6" s="76" customFormat="1" ht="18.75" customHeight="1" thickBot="1">
      <c r="A2" s="86" t="s">
        <v>41</v>
      </c>
      <c r="B2" s="95"/>
      <c r="C2" s="63" t="s">
        <v>0</v>
      </c>
      <c r="D2" s="74"/>
      <c r="E2" s="74"/>
      <c r="F2" s="75"/>
    </row>
    <row r="3" spans="1:3" ht="21" customHeight="1">
      <c r="A3" s="96" t="s">
        <v>18</v>
      </c>
      <c r="B3" s="98" t="s">
        <v>2</v>
      </c>
      <c r="C3" s="99"/>
    </row>
    <row r="4" spans="1:3" ht="21" customHeight="1">
      <c r="A4" s="97"/>
      <c r="B4" s="100"/>
      <c r="C4" s="101"/>
    </row>
    <row r="5" spans="1:3" s="24" customFormat="1" ht="24" customHeight="1">
      <c r="A5" s="64" t="s">
        <v>32</v>
      </c>
      <c r="B5" s="69"/>
      <c r="C5" s="70"/>
    </row>
    <row r="6" spans="1:3" s="50" customFormat="1" ht="24" customHeight="1">
      <c r="A6" s="65" t="s">
        <v>33</v>
      </c>
      <c r="B6" s="38">
        <v>-108037</v>
      </c>
      <c r="C6" s="39"/>
    </row>
    <row r="7" spans="1:3" s="50" customFormat="1" ht="24" customHeight="1">
      <c r="A7" s="65" t="s">
        <v>34</v>
      </c>
      <c r="B7" s="38">
        <v>-3000</v>
      </c>
      <c r="C7" s="39"/>
    </row>
    <row r="8" spans="1:3" s="51" customFormat="1" ht="24" customHeight="1">
      <c r="A8" s="66" t="s">
        <v>35</v>
      </c>
      <c r="B8" s="71"/>
      <c r="C8" s="68">
        <f>SUM(B6:B7)</f>
        <v>-111037</v>
      </c>
    </row>
    <row r="9" spans="1:3" s="51" customFormat="1" ht="24" customHeight="1">
      <c r="A9" s="67" t="s">
        <v>36</v>
      </c>
      <c r="B9" s="71"/>
      <c r="C9" s="68"/>
    </row>
    <row r="10" spans="1:3" s="50" customFormat="1" ht="24" customHeight="1">
      <c r="A10" s="65" t="s">
        <v>43</v>
      </c>
      <c r="B10" s="38">
        <v>-500000</v>
      </c>
      <c r="C10" s="39"/>
    </row>
    <row r="11" spans="1:3" s="51" customFormat="1" ht="24" customHeight="1">
      <c r="A11" s="66" t="s">
        <v>37</v>
      </c>
      <c r="B11" s="71"/>
      <c r="C11" s="68">
        <f>B10</f>
        <v>-500000</v>
      </c>
    </row>
    <row r="12" spans="1:3" s="24" customFormat="1" ht="24" customHeight="1">
      <c r="A12" s="67" t="s">
        <v>38</v>
      </c>
      <c r="B12" s="69"/>
      <c r="C12" s="68">
        <f>C8+C11</f>
        <v>-611037</v>
      </c>
    </row>
    <row r="13" spans="1:3" s="24" customFormat="1" ht="24" customHeight="1">
      <c r="A13" s="67" t="s">
        <v>39</v>
      </c>
      <c r="B13" s="69"/>
      <c r="C13" s="43">
        <v>1864782</v>
      </c>
    </row>
    <row r="14" spans="1:3" s="24" customFormat="1" ht="24" customHeight="1">
      <c r="A14" s="67" t="s">
        <v>40</v>
      </c>
      <c r="B14" s="69"/>
      <c r="C14" s="68">
        <f>C12+C13</f>
        <v>1253745</v>
      </c>
    </row>
    <row r="15" spans="1:3" ht="22.5" customHeight="1">
      <c r="A15" s="42"/>
      <c r="B15" s="39"/>
      <c r="C15" s="39"/>
    </row>
    <row r="16" spans="1:3" ht="22.5" customHeight="1">
      <c r="A16" s="42"/>
      <c r="B16" s="39"/>
      <c r="C16" s="39"/>
    </row>
    <row r="17" spans="1:3" ht="21" customHeight="1">
      <c r="A17" s="37"/>
      <c r="B17" s="38"/>
      <c r="C17" s="39"/>
    </row>
    <row r="18" spans="1:3" ht="21.75" customHeight="1">
      <c r="A18" s="37"/>
      <c r="B18" s="38"/>
      <c r="C18" s="39"/>
    </row>
    <row r="19" spans="1:3" ht="21" customHeight="1">
      <c r="A19" s="37"/>
      <c r="B19" s="38"/>
      <c r="C19" s="39"/>
    </row>
    <row r="20" spans="1:3" ht="21.75" customHeight="1">
      <c r="A20" s="37"/>
      <c r="B20" s="38"/>
      <c r="C20" s="39"/>
    </row>
    <row r="21" spans="1:3" ht="30" customHeight="1">
      <c r="A21" s="37"/>
      <c r="B21" s="38"/>
      <c r="C21" s="39"/>
    </row>
    <row r="22" spans="1:3" ht="132.75" customHeight="1">
      <c r="A22" s="40"/>
      <c r="B22" s="41"/>
      <c r="C22" s="41"/>
    </row>
    <row r="23" spans="1:3" ht="172.5" customHeight="1" thickBot="1">
      <c r="A23" s="44"/>
      <c r="B23" s="45"/>
      <c r="C23" s="45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2016-08-17T07:52:28Z</cp:lastPrinted>
  <dcterms:created xsi:type="dcterms:W3CDTF">2001-07-11T06:52:26Z</dcterms:created>
  <dcterms:modified xsi:type="dcterms:W3CDTF">2016-08-19T05:59:56Z</dcterms:modified>
  <cp:category>I13</cp:category>
  <cp:version/>
  <cp:contentType/>
  <cp:contentStatus/>
</cp:coreProperties>
</file>